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1"/>
  </bookViews>
  <sheets>
    <sheet name="Pie Chart 2007-2012 Con Plan" sheetId="1" r:id="rId1"/>
    <sheet name="Pie Chart 2013-2018 Con Pla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" i="2" l="1"/>
  <c r="C2" i="2" l="1"/>
  <c r="D2" i="2"/>
  <c r="E2" i="2"/>
  <c r="B2" i="2"/>
  <c r="D2" i="1"/>
  <c r="E2" i="1"/>
  <c r="C2" i="1"/>
  <c r="F2" i="1"/>
  <c r="B2" i="1"/>
  <c r="A2" i="1"/>
</calcChain>
</file>

<file path=xl/sharedStrings.xml><?xml version="1.0" encoding="utf-8"?>
<sst xmlns="http://schemas.openxmlformats.org/spreadsheetml/2006/main" count="16" uniqueCount="10">
  <si>
    <t>Public Service</t>
  </si>
  <si>
    <t>Econ Dev</t>
  </si>
  <si>
    <t>Housing (other)</t>
  </si>
  <si>
    <t>Public Facility Improvement</t>
  </si>
  <si>
    <t>Down Payment Assistance</t>
  </si>
  <si>
    <t>Home Improvement</t>
  </si>
  <si>
    <t>Home Improvement*</t>
  </si>
  <si>
    <t>**emergency rental assistance or "subsistence" payments; acquisition/rehab of multifamily rental and single-family, land acquisition for housing</t>
  </si>
  <si>
    <t>*solar upgrades/energy efficiency improvements, emergency repairs, sewerline repair</t>
  </si>
  <si>
    <t>Housing (Other**)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</si>
</sst>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2" fillId="2" borderId="0" xfId="0" applyFont="1" applyFill="1"/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2007-2012 Consolidated Plan Funding Percentages (by category)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'Pie Chart 2007-2012 Con Plan'!$A$1:$F$1</c:f>
              <c:strCache>
                <c:ptCount val="6"/>
                <c:pt idx="0">
                  <c:v>Down Payment Assistance</c:v>
                </c:pt>
                <c:pt idx="1">
                  <c:v>Home Improvement</c:v>
                </c:pt>
                <c:pt idx="2">
                  <c:v>Housing (other)</c:v>
                </c:pt>
                <c:pt idx="3">
                  <c:v>Public Facility Improvement</c:v>
                </c:pt>
                <c:pt idx="4">
                  <c:v>Public Service</c:v>
                </c:pt>
                <c:pt idx="5">
                  <c:v>Econ Dev</c:v>
                </c:pt>
              </c:strCache>
            </c:strRef>
          </c:cat>
          <c:val>
            <c:numRef>
              <c:f>'Pie Chart 2007-2012 Con Plan'!$A$2:$F$2</c:f>
              <c:numCache>
                <c:formatCode>General</c:formatCode>
                <c:ptCount val="6"/>
                <c:pt idx="0" formatCode="#,##0">
                  <c:v>1418254</c:v>
                </c:pt>
                <c:pt idx="1">
                  <c:v>624750</c:v>
                </c:pt>
                <c:pt idx="2">
                  <c:v>302500</c:v>
                </c:pt>
                <c:pt idx="3">
                  <c:v>323961</c:v>
                </c:pt>
                <c:pt idx="4">
                  <c:v>197250</c:v>
                </c:pt>
                <c:pt idx="5">
                  <c:v>97300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2013-2018 Consolidated Plan Funding Percentages (by category, to date)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'Pie Chart 2013-2018 Con Plan'!$A$1:$F$1</c:f>
              <c:strCache>
                <c:ptCount val="6"/>
                <c:pt idx="0">
                  <c:v>Down Payment Assistance</c:v>
                </c:pt>
                <c:pt idx="1">
                  <c:v>Home Improvement*</c:v>
                </c:pt>
                <c:pt idx="2">
                  <c:v>Housing (Other**)</c:v>
                </c:pt>
                <c:pt idx="3">
                  <c:v>Public Facility Improvement</c:v>
                </c:pt>
                <c:pt idx="4">
                  <c:v>Public Service</c:v>
                </c:pt>
                <c:pt idx="5">
                  <c:v>Econ Dev</c:v>
                </c:pt>
              </c:strCache>
            </c:strRef>
          </c:cat>
          <c:val>
            <c:numRef>
              <c:f>'Pie Chart 2013-2018 Con Plan'!$A$2:$F$2</c:f>
              <c:numCache>
                <c:formatCode>_("$"* #,##0.00_);_("$"* \(#,##0.00\);_("$"* "-"??_);_(@_)</c:formatCode>
                <c:ptCount val="6"/>
                <c:pt idx="0">
                  <c:v>1150350</c:v>
                </c:pt>
                <c:pt idx="1">
                  <c:v>185000</c:v>
                </c:pt>
                <c:pt idx="2">
                  <c:v>264601</c:v>
                </c:pt>
                <c:pt idx="3">
                  <c:v>183898</c:v>
                </c:pt>
                <c:pt idx="4">
                  <c:v>243688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11</xdr:row>
      <xdr:rowOff>100012</xdr:rowOff>
    </xdr:from>
    <xdr:to>
      <xdr:col>11</xdr:col>
      <xdr:colOff>314325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1762124</xdr:colOff>
      <xdr:row>7</xdr:row>
      <xdr:rowOff>119062</xdr:rowOff>
    </xdr:from>
    <xdr:to>
      <xdr:col>4</xdr:col>
      <xdr:colOff>323850</xdr:colOff>
      <xdr:row>45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9" sqref="C19"/>
    </sheetView>
  </sheetViews>
  <sheetFormatPr defaultRowHeight="15" x14ac:dyDescent="0.25"/>
  <cols>
    <col min="1" max="1" width="28.7109375" customWidth="1"/>
    <col min="2" max="2" width="38" customWidth="1"/>
    <col min="3" max="3" width="24.85546875" customWidth="1"/>
    <col min="4" max="5" width="24.28515625" customWidth="1"/>
  </cols>
  <sheetData>
    <row r="1" spans="1:6" x14ac:dyDescent="0.25">
      <c r="A1" t="s">
        <v>4</v>
      </c>
      <c r="B1" t="s">
        <v>5</v>
      </c>
      <c r="C1" t="s">
        <v>2</v>
      </c>
      <c r="D1" t="s">
        <v>3</v>
      </c>
      <c r="E1" t="s">
        <v>0</v>
      </c>
      <c r="F1" t="s">
        <v>1</v>
      </c>
    </row>
    <row r="2" spans="1:6" x14ac:dyDescent="0.25">
      <c r="A2" s="1">
        <f>SUM(580147,658107,180000)</f>
        <v>1418254</v>
      </c>
      <c r="B2">
        <f>SUM(396750,100000,60000,68000)</f>
        <v>624750</v>
      </c>
      <c r="C2">
        <f>SUM(142500,85000,55000,20000)</f>
        <v>302500</v>
      </c>
      <c r="D2">
        <f>SUM(95961,55000,20000,20000,133000)</f>
        <v>323961</v>
      </c>
      <c r="E2">
        <f>SUM(85000,10000,12500,30000,59750)</f>
        <v>197250</v>
      </c>
      <c r="F2">
        <f>SUM(70000,27300)</f>
        <v>97300</v>
      </c>
    </row>
    <row r="5" spans="1:6" ht="112.5" customHeight="1" x14ac:dyDescent="0.25">
      <c r="B5" s="2" t="s">
        <v>8</v>
      </c>
      <c r="C5" s="2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view="pageLayout" zoomScaleNormal="100" workbookViewId="0">
      <selection activeCell="F4" sqref="F4"/>
    </sheetView>
  </sheetViews>
  <sheetFormatPr defaultRowHeight="15" x14ac:dyDescent="0.25"/>
  <cols>
    <col min="1" max="1" width="26.42578125" customWidth="1"/>
    <col min="2" max="2" width="31.5703125" customWidth="1"/>
    <col min="3" max="3" width="28" customWidth="1"/>
    <col min="4" max="4" width="26.7109375" customWidth="1"/>
    <col min="5" max="5" width="16.42578125" customWidth="1"/>
  </cols>
  <sheetData>
    <row r="1" spans="1:6" x14ac:dyDescent="0.25">
      <c r="A1" s="3" t="s">
        <v>4</v>
      </c>
      <c r="B1" s="3" t="s">
        <v>6</v>
      </c>
      <c r="C1" s="3" t="s">
        <v>9</v>
      </c>
      <c r="D1" s="3" t="s">
        <v>3</v>
      </c>
      <c r="E1" s="3" t="s">
        <v>0</v>
      </c>
      <c r="F1" s="3" t="s">
        <v>1</v>
      </c>
    </row>
    <row r="2" spans="1:6" x14ac:dyDescent="0.25">
      <c r="A2" s="4">
        <f>SUM(330250,376700,156700,,,20000,156700,110000)</f>
        <v>1150350</v>
      </c>
      <c r="B2" s="4">
        <f>SUM(55000,20000,110000)</f>
        <v>185000</v>
      </c>
      <c r="C2" s="4">
        <f>SUM(126601,73000,20000,45000)</f>
        <v>264601</v>
      </c>
      <c r="D2" s="4">
        <f>SUM(42000,71000,70898)</f>
        <v>183898</v>
      </c>
      <c r="E2" s="4">
        <f>SUM(80000,15000,41500,41500,20188,45500)</f>
        <v>243688</v>
      </c>
      <c r="F2">
        <v>0</v>
      </c>
    </row>
    <row r="3" spans="1:6" x14ac:dyDescent="0.25">
      <c r="A3" s="1"/>
    </row>
    <row r="4" spans="1:6" ht="99.75" customHeight="1" x14ac:dyDescent="0.25">
      <c r="B4" s="2" t="s">
        <v>8</v>
      </c>
      <c r="C4" s="2" t="s">
        <v>7</v>
      </c>
    </row>
  </sheetData>
  <pageMargins left="0.25" right="0.25" top="0.75" bottom="0.75" header="0.3" footer="0.3"/>
  <pageSetup scale="73" fitToHeight="0" orientation="portrait" r:id="rId1"/>
  <headerFooter>
    <oddHeader xml:space="preserve">&amp;C&amp;14&amp;K01+045Consolidated Plan Funding
2013-2018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Pie Chart 2007-2012 Con Plan</vt:lpstr>
      <vt:lpstr>Pie Chart 2013-2018 Con Plan</vt:lpstr>
      <vt:lpstr>Sheet3</vt:lpstr>
    </vt:vector>
  </TitlesOfParts>
  <Company>City of Santa 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AMBROSINO, MARGARET K.</dc:creator>
  <cp:lastModifiedBy>BEAM, JACQUELINE Y.</cp:lastModifiedBy>
  <cp:lastPrinted>2017-12-07T22:10:49Z</cp:lastPrinted>
  <dcterms:created xsi:type="dcterms:W3CDTF">2016-11-22T23:27:54Z</dcterms:created>
  <dcterms:modified xsi:type="dcterms:W3CDTF">2017-12-07T22:11:45Z</dcterms:modified>
</cp:coreProperties>
</file>